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A12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0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</commentList>
</comments>
</file>

<file path=xl/sharedStrings.xml><?xml version="1.0" encoding="utf-8"?>
<sst xmlns="http://schemas.openxmlformats.org/spreadsheetml/2006/main" count="52" uniqueCount="47">
  <si>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</si>
  <si>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</si>
  <si>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</si>
  <si>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</si>
  <si>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</si>
  <si>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</si>
  <si>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</si>
  <si>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</si>
  <si>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</si>
  <si>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</si>
  <si>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</si>
  <si>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</si>
  <si>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>Anuidades de Pessoas Físicas</t>
  </si>
  <si>
    <t>Remuneração Pessoal</t>
  </si>
  <si>
    <t>Anuidades de Pessoas Jurídicas</t>
  </si>
  <si>
    <t>Encargos Sociais</t>
  </si>
  <si>
    <t>Expedições de certidões e diversas</t>
  </si>
  <si>
    <t>Benefício a pessoal</t>
  </si>
  <si>
    <t>Emolumentos com RRT</t>
  </si>
  <si>
    <t>Diárias - Pessoal</t>
  </si>
  <si>
    <t>Finaceiras</t>
  </si>
  <si>
    <t>Material de consumo</t>
  </si>
  <si>
    <t>Transferências Correntes</t>
  </si>
  <si>
    <t>Serviços de Terceiros PF</t>
  </si>
  <si>
    <t>Outras receitas correntes</t>
  </si>
  <si>
    <t>Serviços de Terceiros PJ</t>
  </si>
  <si>
    <t>Encargos diversos</t>
  </si>
  <si>
    <t>Desp. Exerc. Anteriores</t>
  </si>
  <si>
    <t>RECEITA DE CAPITAL</t>
  </si>
  <si>
    <t>Transferências correntes</t>
  </si>
  <si>
    <t>Superávit do Orçamento Corrente</t>
  </si>
  <si>
    <t>DESPESA DE CAPITAL</t>
  </si>
  <si>
    <t>Investimentos</t>
  </si>
  <si>
    <t>Inversões Financeiras</t>
  </si>
  <si>
    <t>RESERVA CONTINGÊNCIA</t>
  </si>
  <si>
    <t>TOTAL DA RECEITA</t>
  </si>
  <si>
    <t>TOTAL DA DESPESA</t>
  </si>
  <si>
    <t xml:space="preserve">Déficit </t>
  </si>
  <si>
    <t>Superávit</t>
  </si>
  <si>
    <t>TOTAL GERAL</t>
  </si>
  <si>
    <t>Joseisa Martins Vieira Furtado</t>
  </si>
  <si>
    <t>Giovanni Alessandro Assis Silva</t>
  </si>
  <si>
    <t>Welideive dos Santos Oliveira</t>
  </si>
  <si>
    <t>Presidente</t>
  </si>
  <si>
    <t>Diretor Financeiro</t>
  </si>
  <si>
    <t>Assessor Contábil</t>
  </si>
  <si>
    <t>SETEMBRO/2016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</si>
</sst>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[$-416]dddd\,\ d&quot; de &quot;mmmm&quot; de &quot;yyyy"/>
  </numFmts>
  <fonts count="49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164" fontId="4" fillId="35" borderId="14" xfId="0" applyNumberFormat="1" applyFont="1" applyFill="1" applyBorder="1" applyAlignment="1">
      <alignment horizontal="center"/>
    </xf>
    <xf numFmtId="164" fontId="5" fillId="35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34" borderId="14" xfId="0" applyFont="1" applyFill="1" applyBorder="1" applyAlignment="1">
      <alignment/>
    </xf>
    <xf numFmtId="164" fontId="6" fillId="0" borderId="14" xfId="0" applyNumberFormat="1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6" fillId="0" borderId="14" xfId="49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6" fillId="33" borderId="14" xfId="0" applyFont="1" applyFill="1" applyBorder="1" applyAlignment="1">
      <alignment/>
    </xf>
    <xf numFmtId="4" fontId="4" fillId="35" borderId="14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1" fillId="36" borderId="14" xfId="0" applyNumberFormat="1" applyFont="1" applyFill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1">
      <selection activeCell="J13" sqref="J13"/>
    </sheetView>
  </sheetViews>
  <sheetFormatPr defaultColWidth="11.57421875" defaultRowHeight="12.75"/>
  <cols>
    <col min="1" max="1" width="42.7109375" style="0" customWidth="1"/>
    <col min="2" max="2" width="18.140625" style="0" customWidth="1"/>
    <col min="3" max="3" width="23.421875" style="0" customWidth="1"/>
    <col min="4" max="4" width="9.00390625" style="0" customWidth="1"/>
    <col min="5" max="5" width="15.7109375" style="0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customWidth="1"/>
    <col min="11" max="11" width="17.28125" style="0" customWidth="1"/>
    <col min="12" max="12" width="7.140625" style="0" customWidth="1"/>
  </cols>
  <sheetData>
    <row r="1" spans="1:12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52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6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7" t="s">
        <v>10</v>
      </c>
      <c r="B6" s="8">
        <f>SUM(B7:B13)</f>
        <v>993700</v>
      </c>
      <c r="C6" s="8">
        <f>SUM(C7:C15)</f>
        <v>69737.8</v>
      </c>
      <c r="D6" s="9">
        <f aca="true" t="shared" si="0" ref="D6:D13">C6/B6*100</f>
        <v>7.017993358156385</v>
      </c>
      <c r="E6" s="8">
        <f>SUM(E7:E15)</f>
        <v>732812.9800000001</v>
      </c>
      <c r="F6" s="9">
        <f>(E6/B6)*100</f>
        <v>73.74589715205798</v>
      </c>
      <c r="G6" s="7" t="s">
        <v>11</v>
      </c>
      <c r="H6" s="8">
        <f>SUM(H7:H17)</f>
        <v>993700</v>
      </c>
      <c r="I6" s="8">
        <f>SUM(I7:I17)</f>
        <v>63851.219999999994</v>
      </c>
      <c r="J6" s="9">
        <f>(I6/H6)*100</f>
        <v>6.425603300795007</v>
      </c>
      <c r="K6" s="8">
        <f>SUM(K7:K17)</f>
        <v>609558.9299999999</v>
      </c>
      <c r="L6" s="9">
        <f>(K6/H6)*100</f>
        <v>61.34234980376371</v>
      </c>
    </row>
    <row r="7" spans="1:12" ht="15.75">
      <c r="A7" s="10" t="s">
        <v>12</v>
      </c>
      <c r="B7" s="11">
        <v>137646</v>
      </c>
      <c r="C7" s="12">
        <f>6173.47+175.75</f>
        <v>6349.22</v>
      </c>
      <c r="D7" s="11">
        <f t="shared" si="0"/>
        <v>4.612716679017189</v>
      </c>
      <c r="E7" s="12">
        <f>124097.11+9871.28</f>
        <v>133968.39</v>
      </c>
      <c r="F7" s="11">
        <f>(E7/B7)*100</f>
        <v>97.32821149906282</v>
      </c>
      <c r="G7" s="13" t="s">
        <v>13</v>
      </c>
      <c r="H7" s="11">
        <v>364089.38</v>
      </c>
      <c r="I7" s="12">
        <v>29690.34</v>
      </c>
      <c r="J7" s="14">
        <f>(I7/H7)*100</f>
        <v>8.154684434904418</v>
      </c>
      <c r="K7" s="12">
        <v>244213.33</v>
      </c>
      <c r="L7" s="11">
        <f aca="true" t="shared" si="1" ref="L7:L15">(K7/H7)*100</f>
        <v>67.07510392091083</v>
      </c>
    </row>
    <row r="8" spans="1:12" ht="15.75">
      <c r="A8" s="10" t="s">
        <v>14</v>
      </c>
      <c r="B8" s="11">
        <v>38216</v>
      </c>
      <c r="C8" s="12">
        <v>1293.72</v>
      </c>
      <c r="D8" s="11">
        <f t="shared" si="0"/>
        <v>3.3852836508268784</v>
      </c>
      <c r="E8" s="12">
        <f>18873.33+2778.92</f>
        <v>21652.25</v>
      </c>
      <c r="F8" s="11">
        <f>(E8/B8)*100</f>
        <v>56.657551810759884</v>
      </c>
      <c r="G8" s="13" t="s">
        <v>15</v>
      </c>
      <c r="H8" s="15">
        <v>105465.62</v>
      </c>
      <c r="I8" s="16">
        <v>8551.39</v>
      </c>
      <c r="J8" s="14">
        <f aca="true" t="shared" si="2" ref="J8:J15">(I8/H8)*100</f>
        <v>8.108225220692772</v>
      </c>
      <c r="K8" s="12">
        <v>75489.15</v>
      </c>
      <c r="L8" s="11">
        <f>(K8/H8)*100</f>
        <v>71.57702197170983</v>
      </c>
    </row>
    <row r="9" spans="1:12" ht="15.75">
      <c r="A9" s="10" t="s">
        <v>16</v>
      </c>
      <c r="B9" s="11">
        <f>3306+300</f>
        <v>3606</v>
      </c>
      <c r="C9" s="12">
        <f>66.87</f>
        <v>66.87</v>
      </c>
      <c r="D9" s="17">
        <f t="shared" si="0"/>
        <v>1.8544093178036607</v>
      </c>
      <c r="E9" s="12">
        <f>2741.67+133.73</f>
        <v>2875.4</v>
      </c>
      <c r="F9" s="11">
        <f>E9/B9*100</f>
        <v>79.73932334997227</v>
      </c>
      <c r="G9" s="13" t="s">
        <v>17</v>
      </c>
      <c r="H9" s="11">
        <v>54444</v>
      </c>
      <c r="I9" s="12">
        <v>3668</v>
      </c>
      <c r="J9" s="14">
        <f t="shared" si="2"/>
        <v>6.7371978546763645</v>
      </c>
      <c r="K9" s="12">
        <v>33071.87</v>
      </c>
      <c r="L9" s="11">
        <f t="shared" si="1"/>
        <v>60.74474689589303</v>
      </c>
    </row>
    <row r="10" spans="1:12" ht="15.75">
      <c r="A10" s="10" t="s">
        <v>18</v>
      </c>
      <c r="B10" s="11">
        <v>395510</v>
      </c>
      <c r="C10" s="12">
        <v>25343.98</v>
      </c>
      <c r="D10" s="11">
        <f t="shared" si="0"/>
        <v>6.407923946297185</v>
      </c>
      <c r="E10" s="12">
        <v>258012.85</v>
      </c>
      <c r="F10" s="11">
        <f>E10/B10*100</f>
        <v>65.2354807716619</v>
      </c>
      <c r="G10" s="13" t="s">
        <v>19</v>
      </c>
      <c r="H10" s="11">
        <v>35192</v>
      </c>
      <c r="I10" s="12">
        <v>0</v>
      </c>
      <c r="J10" s="14">
        <f t="shared" si="2"/>
        <v>0</v>
      </c>
      <c r="K10" s="12">
        <v>26770.5</v>
      </c>
      <c r="L10" s="11">
        <f t="shared" si="1"/>
        <v>76.06984541941351</v>
      </c>
    </row>
    <row r="11" spans="1:12" ht="15.75">
      <c r="A11" s="10" t="s">
        <v>20</v>
      </c>
      <c r="B11" s="11">
        <v>48700</v>
      </c>
      <c r="C11" s="12">
        <v>5946.29</v>
      </c>
      <c r="D11" s="11">
        <f t="shared" si="0"/>
        <v>12.210041067761807</v>
      </c>
      <c r="E11" s="12">
        <v>46167.96</v>
      </c>
      <c r="F11" s="11">
        <f>(E11/B11)*100</f>
        <v>94.80073921971253</v>
      </c>
      <c r="G11" s="13" t="s">
        <v>21</v>
      </c>
      <c r="H11" s="14">
        <v>15263</v>
      </c>
      <c r="I11" s="18">
        <v>486.01</v>
      </c>
      <c r="J11" s="14">
        <f t="shared" si="2"/>
        <v>3.1842363886522964</v>
      </c>
      <c r="K11" s="12">
        <v>5816.03</v>
      </c>
      <c r="L11" s="11">
        <f>(K11/H11)*100</f>
        <v>38.105418331913775</v>
      </c>
    </row>
    <row r="12" spans="1:12" ht="15.75">
      <c r="A12" s="10" t="s">
        <v>22</v>
      </c>
      <c r="B12" s="11">
        <v>369565</v>
      </c>
      <c r="C12" s="12">
        <v>30721</v>
      </c>
      <c r="D12" s="11">
        <f t="shared" si="0"/>
        <v>8.312746066321216</v>
      </c>
      <c r="E12" s="12">
        <v>269646.59</v>
      </c>
      <c r="F12" s="11">
        <f>(E12/B12)*100</f>
        <v>72.96323786072816</v>
      </c>
      <c r="G12" s="13" t="s">
        <v>23</v>
      </c>
      <c r="H12" s="14">
        <v>183280.56</v>
      </c>
      <c r="I12" s="18">
        <v>10776.92</v>
      </c>
      <c r="J12" s="14">
        <f t="shared" si="2"/>
        <v>5.880012588350887</v>
      </c>
      <c r="K12" s="12">
        <v>105800.95</v>
      </c>
      <c r="L12" s="11">
        <f t="shared" si="1"/>
        <v>57.72622584741121</v>
      </c>
    </row>
    <row r="13" spans="1:12" ht="15.75">
      <c r="A13" s="10" t="s">
        <v>24</v>
      </c>
      <c r="B13" s="11">
        <v>457</v>
      </c>
      <c r="C13" s="12">
        <v>16.72</v>
      </c>
      <c r="D13" s="11">
        <f t="shared" si="0"/>
        <v>3.6586433260393867</v>
      </c>
      <c r="E13" s="12">
        <v>489.54</v>
      </c>
      <c r="F13" s="11">
        <f>(E13/B13)*100</f>
        <v>107.12035010940919</v>
      </c>
      <c r="G13" s="13" t="s">
        <v>25</v>
      </c>
      <c r="H13" s="11">
        <v>143045.94</v>
      </c>
      <c r="I13" s="12">
        <v>3985.45</v>
      </c>
      <c r="J13" s="14">
        <f t="shared" si="2"/>
        <v>2.786132902478742</v>
      </c>
      <c r="K13" s="12">
        <v>54518.67</v>
      </c>
      <c r="L13" s="11">
        <f>(K13/H13)*100</f>
        <v>38.11270001791033</v>
      </c>
    </row>
    <row r="14" spans="1:12" ht="15.75">
      <c r="A14" s="10"/>
      <c r="B14" s="11"/>
      <c r="C14" s="12"/>
      <c r="D14" s="11"/>
      <c r="E14" s="12"/>
      <c r="F14" s="12"/>
      <c r="G14" s="13" t="s">
        <v>26</v>
      </c>
      <c r="H14" s="11">
        <v>25111.5</v>
      </c>
      <c r="I14" s="12">
        <v>1201.86</v>
      </c>
      <c r="J14" s="14">
        <f t="shared" si="2"/>
        <v>4.7860940206678215</v>
      </c>
      <c r="K14" s="12">
        <v>14380.23</v>
      </c>
      <c r="L14" s="11">
        <f t="shared" si="1"/>
        <v>57.26551579953407</v>
      </c>
    </row>
    <row r="15" spans="1:12" ht="15.75">
      <c r="A15" s="20"/>
      <c r="B15" s="11"/>
      <c r="C15" s="12"/>
      <c r="D15" s="11"/>
      <c r="E15" s="12"/>
      <c r="F15" s="12"/>
      <c r="G15" s="13" t="s">
        <v>27</v>
      </c>
      <c r="H15" s="11">
        <v>1000</v>
      </c>
      <c r="I15" s="12">
        <v>0</v>
      </c>
      <c r="J15" s="14">
        <f t="shared" si="2"/>
        <v>0</v>
      </c>
      <c r="K15" s="12">
        <v>76.95</v>
      </c>
      <c r="L15" s="11">
        <f t="shared" si="1"/>
        <v>7.695</v>
      </c>
    </row>
    <row r="16" spans="1:12" ht="15.75">
      <c r="A16" s="7" t="s">
        <v>28</v>
      </c>
      <c r="B16" s="21">
        <f>B17</f>
        <v>573300</v>
      </c>
      <c r="C16" s="8">
        <v>0</v>
      </c>
      <c r="D16" s="9">
        <v>0</v>
      </c>
      <c r="E16" s="8">
        <v>0</v>
      </c>
      <c r="F16" s="8">
        <v>0</v>
      </c>
      <c r="G16" s="13" t="s">
        <v>29</v>
      </c>
      <c r="H16" s="11">
        <v>66808</v>
      </c>
      <c r="I16" s="12">
        <v>5491.25</v>
      </c>
      <c r="J16" s="14">
        <f>(I16/H16)*100</f>
        <v>8.21944976649503</v>
      </c>
      <c r="K16" s="12">
        <v>49421.25</v>
      </c>
      <c r="L16" s="11">
        <f>(K16/H16)*100</f>
        <v>73.97504789845527</v>
      </c>
    </row>
    <row r="17" spans="1:12" ht="15.75">
      <c r="A17" s="10" t="s">
        <v>30</v>
      </c>
      <c r="B17" s="11">
        <v>573300</v>
      </c>
      <c r="C17" s="19">
        <v>0</v>
      </c>
      <c r="D17" s="11">
        <f>C17/B17*100</f>
        <v>0</v>
      </c>
      <c r="E17" s="12">
        <v>0</v>
      </c>
      <c r="F17" s="12">
        <v>0</v>
      </c>
      <c r="G17" s="22"/>
      <c r="H17" s="11"/>
      <c r="I17" s="12"/>
      <c r="J17" s="11"/>
      <c r="K17" s="12"/>
      <c r="L17" s="11"/>
    </row>
    <row r="18" spans="1:12" ht="15.75">
      <c r="A18" s="20"/>
      <c r="B18" s="11"/>
      <c r="C18" s="12"/>
      <c r="D18" s="11"/>
      <c r="E18" s="12"/>
      <c r="F18" s="12"/>
      <c r="G18" s="13"/>
      <c r="H18" s="11"/>
      <c r="I18" s="12"/>
      <c r="J18" s="12"/>
      <c r="K18" s="12"/>
      <c r="L18" s="11"/>
    </row>
    <row r="19" spans="1:12" ht="15.75">
      <c r="A19" s="10"/>
      <c r="B19" s="12"/>
      <c r="C19" s="12"/>
      <c r="D19" s="11"/>
      <c r="E19" s="12"/>
      <c r="F19" s="12"/>
      <c r="G19" s="7" t="s">
        <v>31</v>
      </c>
      <c r="H19" s="8">
        <f>H20+H21</f>
        <v>573300</v>
      </c>
      <c r="I19" s="8">
        <f>I20+I21</f>
        <v>0</v>
      </c>
      <c r="J19" s="9">
        <f>(I19/H19)*100</f>
        <v>0</v>
      </c>
      <c r="K19" s="8">
        <f>K20+K21</f>
        <v>0</v>
      </c>
      <c r="L19" s="9">
        <f>(K19/H19)*100</f>
        <v>0</v>
      </c>
    </row>
    <row r="20" spans="1:12" ht="15.75">
      <c r="A20" s="23"/>
      <c r="B20" s="24"/>
      <c r="C20" s="25"/>
      <c r="D20" s="11"/>
      <c r="E20" s="12"/>
      <c r="F20" s="11"/>
      <c r="G20" s="13" t="s">
        <v>32</v>
      </c>
      <c r="H20" s="11">
        <v>5000</v>
      </c>
      <c r="I20" s="12">
        <v>0</v>
      </c>
      <c r="J20" s="11">
        <v>0</v>
      </c>
      <c r="K20" s="12">
        <v>0</v>
      </c>
      <c r="L20" s="11">
        <v>0</v>
      </c>
    </row>
    <row r="21" spans="1:12" ht="15.75">
      <c r="A21" s="20"/>
      <c r="B21" s="26"/>
      <c r="C21" s="16"/>
      <c r="D21" s="11"/>
      <c r="E21" s="12"/>
      <c r="F21" s="11"/>
      <c r="G21" s="27" t="s">
        <v>33</v>
      </c>
      <c r="H21" s="11">
        <v>568300</v>
      </c>
      <c r="I21" s="12">
        <v>0</v>
      </c>
      <c r="J21" s="11">
        <f>(I21/H21)*100</f>
        <v>0</v>
      </c>
      <c r="K21" s="12">
        <v>0</v>
      </c>
      <c r="L21" s="11">
        <f>(K21/H21)*100</f>
        <v>0</v>
      </c>
    </row>
    <row r="22" spans="1:12" ht="15.75">
      <c r="A22" s="20"/>
      <c r="B22" s="26"/>
      <c r="C22" s="16"/>
      <c r="D22" s="11"/>
      <c r="E22" s="12"/>
      <c r="F22" s="11"/>
      <c r="G22" s="7" t="s">
        <v>34</v>
      </c>
      <c r="H22" s="8">
        <v>0</v>
      </c>
      <c r="I22" s="8">
        <v>0</v>
      </c>
      <c r="J22" s="9">
        <v>0</v>
      </c>
      <c r="K22" s="8">
        <v>0</v>
      </c>
      <c r="L22" s="9">
        <v>0</v>
      </c>
    </row>
    <row r="23" spans="1:12" ht="15.75">
      <c r="A23" s="7" t="s">
        <v>35</v>
      </c>
      <c r="B23" s="8">
        <f>B6+B16</f>
        <v>1567000</v>
      </c>
      <c r="C23" s="8">
        <f>C6+C16</f>
        <v>69737.8</v>
      </c>
      <c r="D23" s="9">
        <f>C23/B23*100</f>
        <v>4.450402042118698</v>
      </c>
      <c r="E23" s="8">
        <f>E6+E16</f>
        <v>732812.9800000001</v>
      </c>
      <c r="F23" s="8">
        <f>(E23/B23)*100</f>
        <v>46.7653465220166</v>
      </c>
      <c r="G23" s="7" t="s">
        <v>36</v>
      </c>
      <c r="H23" s="8">
        <f>H6+H19+H22</f>
        <v>1567000</v>
      </c>
      <c r="I23" s="8">
        <f>I6+I19+I22</f>
        <v>63851.219999999994</v>
      </c>
      <c r="J23" s="9">
        <f>(I23/H23)*100</f>
        <v>4.074742820676452</v>
      </c>
      <c r="K23" s="8">
        <f>K6+K19+K22</f>
        <v>609558.9299999999</v>
      </c>
      <c r="L23" s="9">
        <f>(K23/H23)*100</f>
        <v>38.899740268028076</v>
      </c>
    </row>
    <row r="24" spans="1:12" ht="15.75">
      <c r="A24" s="22"/>
      <c r="B24" s="11"/>
      <c r="C24" s="12"/>
      <c r="D24" s="12"/>
      <c r="E24" s="12"/>
      <c r="F24" s="12"/>
      <c r="G24" s="20"/>
      <c r="H24" s="11"/>
      <c r="I24" s="12"/>
      <c r="J24" s="11"/>
      <c r="K24" s="12"/>
      <c r="L24" s="12"/>
    </row>
    <row r="25" spans="1:12" ht="15.75">
      <c r="A25" s="22"/>
      <c r="B25" s="28"/>
      <c r="C25" s="12"/>
      <c r="D25" s="11"/>
      <c r="E25" s="12"/>
      <c r="F25" s="11"/>
      <c r="G25" s="20"/>
      <c r="H25" s="11"/>
      <c r="I25" s="12"/>
      <c r="J25" s="11"/>
      <c r="K25" s="12"/>
      <c r="L25" s="12"/>
    </row>
    <row r="26" spans="1:12" ht="15.75">
      <c r="A26" s="13" t="s">
        <v>37</v>
      </c>
      <c r="B26" s="29"/>
      <c r="C26" s="30"/>
      <c r="D26" s="31"/>
      <c r="E26" s="31"/>
      <c r="F26" s="31"/>
      <c r="G26" s="10" t="s">
        <v>38</v>
      </c>
      <c r="H26" s="32"/>
      <c r="I26" s="32">
        <f>C23-I23</f>
        <v>5886.580000000009</v>
      </c>
      <c r="J26" s="32"/>
      <c r="K26" s="32">
        <f>E23-K23</f>
        <v>123254.05000000016</v>
      </c>
      <c r="L26" s="12"/>
    </row>
    <row r="27" spans="1:12" ht="15.75">
      <c r="A27" s="22"/>
      <c r="B27" s="28"/>
      <c r="C27" s="29"/>
      <c r="D27" s="28"/>
      <c r="E27" s="29"/>
      <c r="F27" s="28"/>
      <c r="G27" s="20"/>
      <c r="H27" s="11"/>
      <c r="I27" s="29"/>
      <c r="J27" s="28"/>
      <c r="K27" s="29"/>
      <c r="L27" s="29"/>
    </row>
    <row r="28" spans="1:12" ht="15.75">
      <c r="A28" s="33" t="s">
        <v>39</v>
      </c>
      <c r="B28" s="34"/>
      <c r="C28" s="35">
        <f>C23+C26</f>
        <v>69737.8</v>
      </c>
      <c r="D28" s="35"/>
      <c r="E28" s="35">
        <f>E23+E26</f>
        <v>732812.9800000001</v>
      </c>
      <c r="F28" s="35"/>
      <c r="G28" s="33" t="s">
        <v>39</v>
      </c>
      <c r="H28" s="35"/>
      <c r="I28" s="35">
        <f>I23+I26</f>
        <v>69737.8</v>
      </c>
      <c r="J28" s="35"/>
      <c r="K28" s="35">
        <f>K23+K26</f>
        <v>732812.9800000001</v>
      </c>
      <c r="L28" s="35"/>
    </row>
    <row r="29" spans="1:12" ht="15.75">
      <c r="A29" s="36"/>
      <c r="B29" s="37"/>
      <c r="C29" s="38"/>
      <c r="D29" s="38"/>
      <c r="E29" s="38"/>
      <c r="F29" s="38"/>
      <c r="G29" s="39"/>
      <c r="H29" s="39"/>
      <c r="I29" s="38"/>
      <c r="J29" s="38"/>
      <c r="K29" s="38"/>
      <c r="L29" s="40"/>
    </row>
    <row r="30" spans="1:12" ht="15.75">
      <c r="A30" s="36"/>
      <c r="B30" s="37"/>
      <c r="C30" s="38"/>
      <c r="D30" s="38"/>
      <c r="E30" s="38"/>
      <c r="F30" s="38"/>
      <c r="G30" s="39"/>
      <c r="H30" s="39"/>
      <c r="I30" s="38"/>
      <c r="J30" s="38"/>
      <c r="K30" s="38"/>
      <c r="L30" s="40"/>
    </row>
    <row r="31" spans="1:12" ht="15.75">
      <c r="A31" s="53" t="s">
        <v>40</v>
      </c>
      <c r="B31" s="53"/>
      <c r="C31" s="49" t="s">
        <v>41</v>
      </c>
      <c r="D31" s="49"/>
      <c r="E31" s="49"/>
      <c r="F31" s="49"/>
      <c r="G31" s="49"/>
      <c r="H31" s="49" t="s">
        <v>42</v>
      </c>
      <c r="I31" s="49"/>
      <c r="J31" s="49"/>
      <c r="K31" s="49"/>
      <c r="L31" s="40"/>
    </row>
    <row r="32" spans="1:12" ht="15.75">
      <c r="A32" s="48" t="s">
        <v>43</v>
      </c>
      <c r="B32" s="48"/>
      <c r="C32" s="49" t="s">
        <v>44</v>
      </c>
      <c r="D32" s="49"/>
      <c r="E32" s="49"/>
      <c r="F32" s="49"/>
      <c r="G32" s="49"/>
      <c r="H32" s="49" t="s">
        <v>45</v>
      </c>
      <c r="I32" s="49"/>
      <c r="J32" s="49"/>
      <c r="K32" s="49"/>
      <c r="L32" s="41"/>
    </row>
    <row r="33" spans="1:12" ht="15.75">
      <c r="A33" s="42"/>
      <c r="B33" s="43"/>
      <c r="C33" s="44"/>
      <c r="D33" s="44"/>
      <c r="E33" s="44"/>
      <c r="F33" s="44"/>
      <c r="G33" s="44"/>
      <c r="H33" s="45"/>
      <c r="I33" s="46"/>
      <c r="J33" s="46"/>
      <c r="K33" s="46"/>
      <c r="L33" s="47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2016-09-19T23:02:04Z</cp:lastPrinted>
  <dcterms:created xsi:type="dcterms:W3CDTF">2013-03-14T14:37:31Z</dcterms:created>
  <dcterms:modified xsi:type="dcterms:W3CDTF">2016-10-25T22:42:44Z</dcterms:modified>
  <cp:category/>
  <cp:version/>
  <cp:contentType/>
  <cp:contentStatus/>
  <cp:revision>1</cp:revision>
</cp:coreProperties>
</file>