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G20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2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A14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</commentList>
</comments>
</file>

<file path=xl/sharedStrings.xml><?xml version="1.0" encoding="utf-8"?>
<sst xmlns="http://schemas.openxmlformats.org/spreadsheetml/2006/main" count="53" uniqueCount="48">
  <si>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</si>
  <si>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</si>
  <si>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</si>
  <si>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</si>
  <si>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</si>
  <si>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</si>
  <si>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</si>
  <si>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</si>
  <si>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</si>
  <si>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</si>
  <si>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</si>
  <si>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</si>
  <si>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>Remuneração Pessoal</t>
  </si>
  <si>
    <t>Anuidades de Pessoas Jurídicas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</si>
  <si>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</si>
  <si>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</si>
  <si>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</si>
  <si>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</si>
  <si>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</si>
  <si>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</si>
  <si>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</si>
  <si>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</si>
  <si>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</si>
  <si>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</si>
  <si>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Welideive dos Santos Oliveira</t>
  </si>
  <si>
    <t>Presidente</t>
  </si>
  <si>
    <t>Diretor Financeiro</t>
  </si>
  <si>
    <t>Finaceiras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</si>
  <si>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</si>
  <si>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</si>
  <si>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</si>
  <si>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</si>
  <si>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</si>
  <si>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Sociais</t>
  </si>
  <si>
    <t>Inversões Financeiras</t>
  </si>
  <si>
    <t>Transferências correntes</t>
  </si>
  <si>
    <t>Anuidades de Pessoas Físicas</t>
  </si>
  <si>
    <t>Expedições de certidões</t>
  </si>
  <si>
    <t>Transferências Correntes</t>
  </si>
  <si>
    <t>Encargos diversos</t>
  </si>
  <si>
    <t>Joseisa Martins Vieira Furtado</t>
  </si>
  <si>
    <t>Giovanni Alessandro Assis Silva</t>
  </si>
  <si>
    <t>Assessor Contábil</t>
  </si>
  <si>
    <t>RESERVA CONTINGÊNCIA</t>
  </si>
  <si>
    <t>Outras receitas correntes</t>
  </si>
  <si>
    <t>Desp. Exerc. Anteriores</t>
  </si>
  <si>
    <t>Receitas Diversas</t>
  </si>
  <si>
    <t>MARÇO/2016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</si>
</sst>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  <numFmt numFmtId="167" formatCode="0.0%"/>
    <numFmt numFmtId="168" formatCode="0.000000"/>
    <numFmt numFmtId="169" formatCode="0.0000000"/>
    <numFmt numFmtId="170" formatCode="0.00000"/>
    <numFmt numFmtId="171" formatCode="0.0000"/>
  </numFmts>
  <fonts count="51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4" fillId="0" borderId="14" xfId="49" applyNumberFormat="1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164" fontId="48" fillId="37" borderId="14" xfId="0" applyNumberFormat="1" applyFont="1" applyFill="1" applyBorder="1" applyAlignment="1">
      <alignment horizontal="center"/>
    </xf>
    <xf numFmtId="164" fontId="49" fillId="37" borderId="14" xfId="0" applyNumberFormat="1" applyFont="1" applyFill="1" applyBorder="1" applyAlignment="1">
      <alignment horizontal="center"/>
    </xf>
    <xf numFmtId="4" fontId="48" fillId="37" borderId="14" xfId="0" applyNumberFormat="1" applyFont="1" applyFill="1" applyBorder="1" applyAlignment="1">
      <alignment horizontal="center"/>
    </xf>
    <xf numFmtId="0" fontId="48" fillId="37" borderId="20" xfId="0" applyFont="1" applyFill="1" applyBorder="1" applyAlignment="1">
      <alignment/>
    </xf>
    <xf numFmtId="0" fontId="48" fillId="37" borderId="20" xfId="0" applyFont="1" applyFill="1" applyBorder="1" applyAlignment="1">
      <alignment horizontal="center"/>
    </xf>
    <xf numFmtId="164" fontId="48" fillId="37" borderId="2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1">
      <selection activeCell="K12" sqref="K12"/>
    </sheetView>
  </sheetViews>
  <sheetFormatPr defaultColWidth="11.57421875" defaultRowHeight="12.75"/>
  <cols>
    <col min="1" max="1" width="42.7109375" style="0" bestFit="1" customWidth="1"/>
    <col min="2" max="2" width="18.140625" style="0" bestFit="1" customWidth="1"/>
    <col min="3" max="3" width="23.421875" style="0" customWidth="1"/>
    <col min="4" max="4" width="9.0039062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3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5</v>
      </c>
      <c r="G5" s="39" t="s">
        <v>7</v>
      </c>
      <c r="H5" s="4" t="s">
        <v>3</v>
      </c>
      <c r="I5" s="4" t="s">
        <v>8</v>
      </c>
      <c r="J5" s="4" t="s">
        <v>5</v>
      </c>
      <c r="K5" s="4" t="s">
        <v>9</v>
      </c>
      <c r="L5" s="4" t="s">
        <v>5</v>
      </c>
    </row>
    <row r="6" spans="1:12" ht="15.75">
      <c r="A6" s="41" t="s">
        <v>10</v>
      </c>
      <c r="B6" s="42">
        <f>SUM(B7:B13)</f>
        <v>1038177</v>
      </c>
      <c r="C6" s="42">
        <f>SUM(C7:C15)</f>
        <v>56796.38</v>
      </c>
      <c r="D6" s="43">
        <f>C6/B6*100</f>
        <v>5.470780030765467</v>
      </c>
      <c r="E6" s="42">
        <f>SUM(E7:E15)</f>
        <v>251176.18</v>
      </c>
      <c r="F6" s="43">
        <f>(E6/B6)*100</f>
        <v>24.193964998261375</v>
      </c>
      <c r="G6" s="41" t="s">
        <v>11</v>
      </c>
      <c r="H6" s="42">
        <f>SUM(H7:H17)</f>
        <v>1019358</v>
      </c>
      <c r="I6" s="42">
        <f>SUM(I7:I17)</f>
        <v>61533.49</v>
      </c>
      <c r="J6" s="43">
        <f>(I6/H6)*100</f>
        <v>6.036494538719468</v>
      </c>
      <c r="K6" s="42">
        <f>SUM(K7:K17)</f>
        <v>198647.49</v>
      </c>
      <c r="L6" s="43">
        <f>(K6/H6)*100</f>
        <v>19.487509785570918</v>
      </c>
    </row>
    <row r="7" spans="1:12" ht="15.75">
      <c r="A7" s="34" t="s">
        <v>36</v>
      </c>
      <c r="B7" s="5">
        <v>146110</v>
      </c>
      <c r="C7" s="6">
        <f>14315.65+1562.44</f>
        <v>15878.09</v>
      </c>
      <c r="D7" s="5">
        <f>C7/B7*100</f>
        <v>10.867216480733694</v>
      </c>
      <c r="E7" s="6">
        <f>58111.19+4920.39</f>
        <v>63031.58</v>
      </c>
      <c r="F7" s="5">
        <f>(E7/B7)*100</f>
        <v>43.13981247005681</v>
      </c>
      <c r="G7" s="38" t="s">
        <v>12</v>
      </c>
      <c r="H7" s="5">
        <v>364089.38</v>
      </c>
      <c r="I7" s="6">
        <v>25495.08</v>
      </c>
      <c r="J7" s="10">
        <f>(I7/H7)*100</f>
        <v>7.002423415920564</v>
      </c>
      <c r="K7" s="6">
        <v>78512.79</v>
      </c>
      <c r="L7" s="5">
        <f aca="true" t="shared" si="0" ref="L7:L15">(K7/H7)*100</f>
        <v>21.56415273634183</v>
      </c>
    </row>
    <row r="8" spans="1:12" ht="15.75">
      <c r="A8" s="34" t="s">
        <v>13</v>
      </c>
      <c r="B8" s="5">
        <v>47179</v>
      </c>
      <c r="C8" s="6">
        <f>1527.74+492.1</f>
        <v>2019.8400000000001</v>
      </c>
      <c r="D8" s="5">
        <f>C8/B8*100</f>
        <v>4.281226817016045</v>
      </c>
      <c r="E8" s="6">
        <f>6325.89+1570.64</f>
        <v>7896.530000000001</v>
      </c>
      <c r="F8" s="5">
        <f>(E8/B8)*100</f>
        <v>16.737383157760867</v>
      </c>
      <c r="G8" s="38" t="s">
        <v>33</v>
      </c>
      <c r="H8" s="7">
        <v>93925.62</v>
      </c>
      <c r="I8" s="8">
        <v>8158.41</v>
      </c>
      <c r="J8" s="10">
        <f aca="true" t="shared" si="1" ref="J8:J15">(I8/H8)*100</f>
        <v>8.686032628797127</v>
      </c>
      <c r="K8" s="6">
        <v>24869.09</v>
      </c>
      <c r="L8" s="5">
        <f>(K8/H8)*100</f>
        <v>26.477429693836463</v>
      </c>
    </row>
    <row r="9" spans="1:12" ht="15.75">
      <c r="A9" s="34" t="s">
        <v>37</v>
      </c>
      <c r="B9" s="5">
        <v>1434</v>
      </c>
      <c r="C9" s="6">
        <v>66.87</v>
      </c>
      <c r="D9" s="32">
        <f>C9/B9*100</f>
        <v>4.663179916317993</v>
      </c>
      <c r="E9" s="6">
        <v>66.87</v>
      </c>
      <c r="F9" s="5">
        <f>E9/B9*100</f>
        <v>4.663179916317993</v>
      </c>
      <c r="G9" s="38" t="s">
        <v>15</v>
      </c>
      <c r="H9" s="5">
        <v>64104</v>
      </c>
      <c r="I9" s="6">
        <v>3694.6</v>
      </c>
      <c r="J9" s="10">
        <f t="shared" si="1"/>
        <v>5.763446898789467</v>
      </c>
      <c r="K9" s="6">
        <v>10959.9</v>
      </c>
      <c r="L9" s="5">
        <f t="shared" si="0"/>
        <v>17.09706102583302</v>
      </c>
    </row>
    <row r="10" spans="1:12" ht="15.75">
      <c r="A10" s="34" t="s">
        <v>14</v>
      </c>
      <c r="B10" s="5">
        <v>429847</v>
      </c>
      <c r="C10" s="6">
        <v>34021.14</v>
      </c>
      <c r="D10" s="5">
        <f>C10/B10*100</f>
        <v>7.91470918722243</v>
      </c>
      <c r="E10" s="6">
        <v>79938.44</v>
      </c>
      <c r="F10" s="5">
        <f>E10/B10*100</f>
        <v>18.596951938713076</v>
      </c>
      <c r="G10" s="38" t="s">
        <v>29</v>
      </c>
      <c r="H10" s="5">
        <v>32660</v>
      </c>
      <c r="I10" s="6">
        <v>1701</v>
      </c>
      <c r="J10" s="10">
        <f t="shared" si="1"/>
        <v>5.208205756276791</v>
      </c>
      <c r="K10" s="6">
        <v>7330.5</v>
      </c>
      <c r="L10" s="5">
        <f t="shared" si="0"/>
        <v>22.44488671157379</v>
      </c>
    </row>
    <row r="11" spans="1:12" ht="15.75">
      <c r="A11" s="34" t="s">
        <v>46</v>
      </c>
      <c r="B11" s="5">
        <v>0</v>
      </c>
      <c r="C11" s="6">
        <v>0</v>
      </c>
      <c r="D11" s="5">
        <v>100</v>
      </c>
      <c r="E11" s="6">
        <v>133.73</v>
      </c>
      <c r="F11" s="5">
        <v>100</v>
      </c>
      <c r="G11" s="38" t="s">
        <v>30</v>
      </c>
      <c r="H11" s="10">
        <v>21677</v>
      </c>
      <c r="I11" s="11">
        <v>297</v>
      </c>
      <c r="J11" s="10">
        <f t="shared" si="1"/>
        <v>1.3701157909304793</v>
      </c>
      <c r="K11" s="6">
        <v>615.04</v>
      </c>
      <c r="L11" s="5">
        <f>(K11/H11)*100</f>
        <v>2.837292983346404</v>
      </c>
    </row>
    <row r="12" spans="1:12" ht="15.75">
      <c r="A12" s="34" t="s">
        <v>27</v>
      </c>
      <c r="B12" s="5">
        <v>44955</v>
      </c>
      <c r="C12" s="6">
        <v>4609.84</v>
      </c>
      <c r="D12" s="5">
        <f>C12/B12*100</f>
        <v>10.25434323212101</v>
      </c>
      <c r="E12" s="9">
        <v>14550.04</v>
      </c>
      <c r="F12" s="5">
        <f>(E12/B12)*100</f>
        <v>32.36578801023246</v>
      </c>
      <c r="G12" s="38" t="s">
        <v>32</v>
      </c>
      <c r="H12" s="10">
        <v>173287</v>
      </c>
      <c r="I12" s="11">
        <v>11208.05</v>
      </c>
      <c r="J12" s="10">
        <f t="shared" si="1"/>
        <v>6.467911614835503</v>
      </c>
      <c r="K12" s="6">
        <v>36779.65</v>
      </c>
      <c r="L12" s="5">
        <f t="shared" si="0"/>
        <v>21.22470237236492</v>
      </c>
    </row>
    <row r="13" spans="1:12" ht="15.75">
      <c r="A13" s="34" t="s">
        <v>38</v>
      </c>
      <c r="B13" s="5">
        <v>368652</v>
      </c>
      <c r="C13" s="6">
        <v>0</v>
      </c>
      <c r="D13" s="5">
        <f>C13/B13*100</f>
        <v>0</v>
      </c>
      <c r="E13" s="6">
        <v>85320.59</v>
      </c>
      <c r="F13" s="5">
        <f>(E13/B13)*100</f>
        <v>23.143937914347408</v>
      </c>
      <c r="G13" s="38" t="s">
        <v>31</v>
      </c>
      <c r="H13" s="5">
        <v>165720</v>
      </c>
      <c r="I13" s="6">
        <v>4260.5</v>
      </c>
      <c r="J13" s="10">
        <f t="shared" si="1"/>
        <v>2.570902727492155</v>
      </c>
      <c r="K13" s="6">
        <v>19792.54</v>
      </c>
      <c r="L13" s="5">
        <f>(K13/H13)*100</f>
        <v>11.943362297851799</v>
      </c>
    </row>
    <row r="14" spans="1:12" ht="15.75">
      <c r="A14" s="34" t="s">
        <v>44</v>
      </c>
      <c r="B14" s="5">
        <v>0</v>
      </c>
      <c r="C14" s="6">
        <v>200.6</v>
      </c>
      <c r="D14" s="5">
        <v>100</v>
      </c>
      <c r="E14" s="6">
        <v>238.4</v>
      </c>
      <c r="F14" s="6">
        <v>100</v>
      </c>
      <c r="G14" s="38" t="s">
        <v>39</v>
      </c>
      <c r="H14" s="5">
        <v>29000</v>
      </c>
      <c r="I14" s="6">
        <v>1227.6</v>
      </c>
      <c r="J14" s="10">
        <f t="shared" si="1"/>
        <v>4.233103448275862</v>
      </c>
      <c r="K14" s="6">
        <v>3314.23</v>
      </c>
      <c r="L14" s="5">
        <f t="shared" si="0"/>
        <v>11.428379310344827</v>
      </c>
    </row>
    <row r="15" spans="1:12" ht="15.75">
      <c r="A15" s="35"/>
      <c r="B15" s="5"/>
      <c r="C15" s="6"/>
      <c r="D15" s="5"/>
      <c r="E15" s="6"/>
      <c r="F15" s="6"/>
      <c r="G15" s="38" t="s">
        <v>45</v>
      </c>
      <c r="H15" s="5">
        <v>1000</v>
      </c>
      <c r="I15" s="6">
        <v>0</v>
      </c>
      <c r="J15" s="10">
        <f t="shared" si="1"/>
        <v>0</v>
      </c>
      <c r="K15" s="6">
        <v>0</v>
      </c>
      <c r="L15" s="5">
        <f t="shared" si="0"/>
        <v>0</v>
      </c>
    </row>
    <row r="16" spans="1:12" ht="15.75">
      <c r="A16" s="41" t="s">
        <v>16</v>
      </c>
      <c r="B16" s="44">
        <f>B17</f>
        <v>600000</v>
      </c>
      <c r="C16" s="42">
        <v>0</v>
      </c>
      <c r="D16" s="43">
        <v>0</v>
      </c>
      <c r="E16" s="42">
        <v>0</v>
      </c>
      <c r="F16" s="42">
        <v>0</v>
      </c>
      <c r="G16" s="38" t="s">
        <v>35</v>
      </c>
      <c r="H16" s="5">
        <v>73895</v>
      </c>
      <c r="I16" s="6">
        <v>5491.25</v>
      </c>
      <c r="J16" s="10">
        <f>(I16/H16)*100</f>
        <v>7.431152310711144</v>
      </c>
      <c r="K16" s="6">
        <v>16473.75</v>
      </c>
      <c r="L16" s="5">
        <f>(K16/H16)*100</f>
        <v>22.29345693213343</v>
      </c>
    </row>
    <row r="17" spans="1:12" ht="15.75">
      <c r="A17" s="34" t="s">
        <v>28</v>
      </c>
      <c r="B17" s="5">
        <v>600000</v>
      </c>
      <c r="C17" s="9">
        <v>0</v>
      </c>
      <c r="D17" s="5">
        <f>C17/B17*100</f>
        <v>0</v>
      </c>
      <c r="E17" s="6">
        <v>0</v>
      </c>
      <c r="F17" s="6">
        <v>0</v>
      </c>
      <c r="G17" s="37"/>
      <c r="H17" s="5"/>
      <c r="I17" s="6"/>
      <c r="J17" s="5"/>
      <c r="K17" s="6"/>
      <c r="L17" s="5"/>
    </row>
    <row r="18" spans="1:12" ht="15.75">
      <c r="A18" s="35"/>
      <c r="B18" s="5"/>
      <c r="C18" s="6"/>
      <c r="D18" s="5"/>
      <c r="E18" s="6"/>
      <c r="F18" s="6"/>
      <c r="G18" s="38"/>
      <c r="H18" s="5"/>
      <c r="I18" s="6"/>
      <c r="J18" s="6"/>
      <c r="K18" s="6"/>
      <c r="L18" s="5"/>
    </row>
    <row r="19" spans="1:12" ht="15.75">
      <c r="A19" s="34"/>
      <c r="B19" s="6"/>
      <c r="C19" s="6"/>
      <c r="D19" s="5"/>
      <c r="E19" s="6"/>
      <c r="F19" s="6"/>
      <c r="G19" s="41" t="s">
        <v>17</v>
      </c>
      <c r="H19" s="42">
        <f>H20+H21</f>
        <v>600000</v>
      </c>
      <c r="I19" s="42">
        <f>I20+I21</f>
        <v>0</v>
      </c>
      <c r="J19" s="43">
        <f>(I19/H19)*100</f>
        <v>0</v>
      </c>
      <c r="K19" s="42">
        <f>K20+K21</f>
        <v>0</v>
      </c>
      <c r="L19" s="43">
        <f>(K19/H19)*100</f>
        <v>0</v>
      </c>
    </row>
    <row r="20" spans="1:12" ht="15.75">
      <c r="A20" s="36"/>
      <c r="B20" s="13"/>
      <c r="C20" s="14"/>
      <c r="D20" s="5"/>
      <c r="E20" s="6"/>
      <c r="F20" s="5"/>
      <c r="G20" s="38" t="s">
        <v>18</v>
      </c>
      <c r="H20" s="5">
        <v>5000</v>
      </c>
      <c r="I20" s="6">
        <v>0</v>
      </c>
      <c r="J20" s="5">
        <v>0</v>
      </c>
      <c r="K20" s="6">
        <v>0</v>
      </c>
      <c r="L20" s="5">
        <v>0</v>
      </c>
    </row>
    <row r="21" spans="1:12" ht="15.75">
      <c r="A21" s="35"/>
      <c r="B21" s="15"/>
      <c r="C21" s="8"/>
      <c r="D21" s="5"/>
      <c r="E21" s="6"/>
      <c r="F21" s="5"/>
      <c r="G21" s="40" t="s">
        <v>34</v>
      </c>
      <c r="H21" s="5">
        <v>595000</v>
      </c>
      <c r="I21" s="6">
        <v>0</v>
      </c>
      <c r="J21" s="5">
        <f>(I21/H21)*100</f>
        <v>0</v>
      </c>
      <c r="K21" s="6">
        <v>0</v>
      </c>
      <c r="L21" s="5">
        <f>(K21/H21)*100</f>
        <v>0</v>
      </c>
    </row>
    <row r="22" spans="1:12" ht="15.75">
      <c r="A22" s="35"/>
      <c r="B22" s="15"/>
      <c r="C22" s="8"/>
      <c r="D22" s="5"/>
      <c r="E22" s="6"/>
      <c r="F22" s="5"/>
      <c r="G22" s="41" t="s">
        <v>43</v>
      </c>
      <c r="H22" s="42">
        <v>18819</v>
      </c>
      <c r="I22" s="42">
        <v>0</v>
      </c>
      <c r="J22" s="43">
        <v>0</v>
      </c>
      <c r="K22" s="42">
        <v>0</v>
      </c>
      <c r="L22" s="43">
        <v>0</v>
      </c>
    </row>
    <row r="23" spans="1:12" ht="15.75">
      <c r="A23" s="41" t="s">
        <v>19</v>
      </c>
      <c r="B23" s="42">
        <f>B6+B16</f>
        <v>1638177</v>
      </c>
      <c r="C23" s="42">
        <f>C6+C16</f>
        <v>56796.38</v>
      </c>
      <c r="D23" s="43">
        <f>C23/B23*100</f>
        <v>3.4670478220607417</v>
      </c>
      <c r="E23" s="42">
        <f>E6+E16</f>
        <v>251176.18</v>
      </c>
      <c r="F23" s="42">
        <f>(E23/B23)*100</f>
        <v>15.332664296959365</v>
      </c>
      <c r="G23" s="41" t="s">
        <v>20</v>
      </c>
      <c r="H23" s="42">
        <f>H6+H19+H22</f>
        <v>1638177</v>
      </c>
      <c r="I23" s="42">
        <f>I6+I19+I22</f>
        <v>61533.49</v>
      </c>
      <c r="J23" s="43">
        <f>(I23/H23)*100</f>
        <v>3.7562174294963238</v>
      </c>
      <c r="K23" s="42">
        <f>K6+K19+K22</f>
        <v>198647.49</v>
      </c>
      <c r="L23" s="43">
        <f>(K23/H23)*100</f>
        <v>12.12613105909801</v>
      </c>
    </row>
    <row r="24" spans="1:12" ht="15.75">
      <c r="A24" s="37"/>
      <c r="B24" s="5"/>
      <c r="C24" s="6"/>
      <c r="D24" s="6"/>
      <c r="E24" s="6"/>
      <c r="F24" s="6"/>
      <c r="G24" s="35"/>
      <c r="H24" s="5"/>
      <c r="I24" s="6"/>
      <c r="J24" s="5"/>
      <c r="K24" s="6"/>
      <c r="L24" s="6"/>
    </row>
    <row r="25" spans="1:12" ht="15.75">
      <c r="A25" s="37"/>
      <c r="B25" s="16"/>
      <c r="C25" s="6"/>
      <c r="D25" s="5"/>
      <c r="E25" s="6"/>
      <c r="F25" s="5"/>
      <c r="G25" s="35"/>
      <c r="H25" s="5"/>
      <c r="I25" s="6"/>
      <c r="J25" s="5"/>
      <c r="K25" s="6"/>
      <c r="L25" s="6"/>
    </row>
    <row r="26" spans="1:12" ht="15.75">
      <c r="A26" s="38" t="s">
        <v>21</v>
      </c>
      <c r="B26" s="12"/>
      <c r="C26" s="17">
        <f>I23-C23</f>
        <v>4737.110000000001</v>
      </c>
      <c r="D26" s="18"/>
      <c r="E26" s="18"/>
      <c r="F26" s="18"/>
      <c r="G26" s="34" t="s">
        <v>22</v>
      </c>
      <c r="H26" s="19"/>
      <c r="I26" s="19"/>
      <c r="J26" s="19"/>
      <c r="K26" s="19">
        <f>E23-K23</f>
        <v>52528.69</v>
      </c>
      <c r="L26" s="6"/>
    </row>
    <row r="27" spans="1:12" ht="15.75">
      <c r="A27" s="37"/>
      <c r="B27" s="16"/>
      <c r="C27" s="12"/>
      <c r="D27" s="16"/>
      <c r="E27" s="12"/>
      <c r="F27" s="16"/>
      <c r="G27" s="35"/>
      <c r="H27" s="5"/>
      <c r="I27" s="12"/>
      <c r="J27" s="16"/>
      <c r="K27" s="12"/>
      <c r="L27" s="12"/>
    </row>
    <row r="28" spans="1:12" ht="15.75">
      <c r="A28" s="45" t="s">
        <v>23</v>
      </c>
      <c r="B28" s="46"/>
      <c r="C28" s="47">
        <f>C23+C26</f>
        <v>61533.49</v>
      </c>
      <c r="D28" s="47"/>
      <c r="E28" s="47">
        <f>E23+E26</f>
        <v>251176.18</v>
      </c>
      <c r="F28" s="47"/>
      <c r="G28" s="45" t="s">
        <v>23</v>
      </c>
      <c r="H28" s="47"/>
      <c r="I28" s="47">
        <f>I23+I26</f>
        <v>61533.49</v>
      </c>
      <c r="J28" s="47"/>
      <c r="K28" s="47">
        <f>K23+K26</f>
        <v>251176.18</v>
      </c>
      <c r="L28" s="47"/>
    </row>
    <row r="29" spans="1:12" ht="15.75">
      <c r="A29" s="20"/>
      <c r="B29" s="21"/>
      <c r="C29" s="22"/>
      <c r="D29" s="22"/>
      <c r="E29" s="22"/>
      <c r="F29" s="22"/>
      <c r="G29" s="23"/>
      <c r="H29" s="23"/>
      <c r="I29" s="22"/>
      <c r="J29" s="22"/>
      <c r="K29" s="22"/>
      <c r="L29" s="24"/>
    </row>
    <row r="30" spans="1:12" ht="15.75">
      <c r="A30" s="20"/>
      <c r="B30" s="21"/>
      <c r="C30" s="22"/>
      <c r="D30" s="22"/>
      <c r="E30" s="22"/>
      <c r="F30" s="22"/>
      <c r="G30" s="23"/>
      <c r="H30" s="23"/>
      <c r="I30" s="22"/>
      <c r="J30" s="22"/>
      <c r="K30" s="22"/>
      <c r="L30" s="24"/>
    </row>
    <row r="31" spans="1:12" ht="15.75">
      <c r="A31" s="53" t="s">
        <v>40</v>
      </c>
      <c r="B31" s="53"/>
      <c r="C31" s="49" t="s">
        <v>41</v>
      </c>
      <c r="D31" s="49"/>
      <c r="E31" s="49"/>
      <c r="F31" s="49"/>
      <c r="G31" s="49"/>
      <c r="H31" s="49" t="s">
        <v>24</v>
      </c>
      <c r="I31" s="49"/>
      <c r="J31" s="49"/>
      <c r="K31" s="49"/>
      <c r="L31" s="24"/>
    </row>
    <row r="32" spans="1:12" ht="15.75">
      <c r="A32" s="48" t="s">
        <v>25</v>
      </c>
      <c r="B32" s="48"/>
      <c r="C32" s="49" t="s">
        <v>26</v>
      </c>
      <c r="D32" s="49"/>
      <c r="E32" s="49"/>
      <c r="F32" s="49"/>
      <c r="G32" s="49"/>
      <c r="H32" s="49" t="s">
        <v>42</v>
      </c>
      <c r="I32" s="49"/>
      <c r="J32" s="49"/>
      <c r="K32" s="49"/>
      <c r="L32" s="25"/>
    </row>
    <row r="33" spans="1:12" ht="15.75">
      <c r="A33" s="26"/>
      <c r="B33" s="27"/>
      <c r="C33" s="28"/>
      <c r="D33" s="28"/>
      <c r="E33" s="28"/>
      <c r="F33" s="28"/>
      <c r="G33" s="28"/>
      <c r="H33" s="29"/>
      <c r="I33" s="30"/>
      <c r="J33" s="30"/>
      <c r="K33" s="30"/>
      <c r="L33" s="31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2016-02-09T18:49:49Z</cp:lastPrinted>
  <dcterms:created xsi:type="dcterms:W3CDTF">2013-03-14T14:37:31Z</dcterms:created>
  <dcterms:modified xsi:type="dcterms:W3CDTF">2016-04-02T15:10:55Z</dcterms:modified>
  <cp:category/>
  <cp:version/>
  <cp:contentType/>
  <cp:contentStatus/>
</cp:coreProperties>
</file>