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  <comment ref="G20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  <comment ref="A12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</commentList>
</comments>
</file>

<file path=xl/sharedStrings.xml><?xml version="1.0" encoding="utf-8"?>
<sst xmlns="http://schemas.openxmlformats.org/spreadsheetml/2006/main" count="51" uniqueCount="46">
  <si>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</si>
  <si>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</si>
  <si>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</si>
  <si>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</si>
  <si>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</si>
  <si>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</si>
  <si>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</si>
  <si>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</si>
  <si>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</si>
  <si>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</si>
  <si>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</si>
  <si>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</si>
  <si>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>Remuneração Pessoal</t>
  </si>
  <si>
    <t>Anuidades de Pessoas Jurídicas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</si>
  <si>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</si>
  <si>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</si>
  <si>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</si>
  <si>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</si>
  <si>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</si>
  <si>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</si>
  <si>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</si>
  <si>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</si>
  <si>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</si>
  <si>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</si>
  <si>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Welideive dos Santos Oliveira</t>
  </si>
  <si>
    <t>Presidente</t>
  </si>
  <si>
    <t>Diretor Financeiro</t>
  </si>
  <si>
    <t>Finaceiras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</si>
  <si>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</si>
  <si>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</si>
  <si>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</si>
  <si>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</si>
  <si>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</si>
  <si>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Sociais</t>
  </si>
  <si>
    <t>Inversões Financeiras</t>
  </si>
  <si>
    <t>Transferências correntes</t>
  </si>
  <si>
    <t>Anuidades de Pessoas Físicas</t>
  </si>
  <si>
    <t>Expedições de certidões</t>
  </si>
  <si>
    <t>Transferências Correntes</t>
  </si>
  <si>
    <t>Encargos diversos</t>
  </si>
  <si>
    <t>Joseisa Martins Vieira Furtado</t>
  </si>
  <si>
    <t>Giovanni Alessandro Assis Silva</t>
  </si>
  <si>
    <t>Assessor Contábil</t>
  </si>
  <si>
    <t>RESERVA CONTINGÊNCIA</t>
  </si>
  <si>
    <t>Outras receitas correntes</t>
  </si>
  <si>
    <t>ABRIL/2015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</si>
</sst>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0"/>
    <numFmt numFmtId="167" formatCode="0.0%"/>
    <numFmt numFmtId="168" formatCode="0.000000"/>
    <numFmt numFmtId="169" formatCode="0.0000000"/>
    <numFmt numFmtId="170" formatCode="0.00000"/>
    <numFmt numFmtId="171" formatCode="0.0000"/>
  </numFmts>
  <fonts count="51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4" borderId="1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4" fillId="0" borderId="14" xfId="49" applyNumberFormat="1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164" fontId="48" fillId="37" borderId="14" xfId="0" applyNumberFormat="1" applyFont="1" applyFill="1" applyBorder="1" applyAlignment="1">
      <alignment horizontal="center"/>
    </xf>
    <xf numFmtId="164" fontId="49" fillId="37" borderId="14" xfId="0" applyNumberFormat="1" applyFont="1" applyFill="1" applyBorder="1" applyAlignment="1">
      <alignment horizontal="center"/>
    </xf>
    <xf numFmtId="4" fontId="48" fillId="37" borderId="14" xfId="0" applyNumberFormat="1" applyFont="1" applyFill="1" applyBorder="1" applyAlignment="1">
      <alignment horizontal="center"/>
    </xf>
    <xf numFmtId="0" fontId="48" fillId="37" borderId="20" xfId="0" applyFont="1" applyFill="1" applyBorder="1" applyAlignment="1">
      <alignment/>
    </xf>
    <xf numFmtId="0" fontId="48" fillId="37" borderId="20" xfId="0" applyFont="1" applyFill="1" applyBorder="1" applyAlignment="1">
      <alignment horizontal="center"/>
    </xf>
    <xf numFmtId="164" fontId="48" fillId="37" borderId="2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view="pageBreakPreview" zoomScale="65" zoomScaleNormal="85" zoomScaleSheetLayoutView="65" zoomScalePageLayoutView="0" workbookViewId="0" topLeftCell="A1">
      <selection activeCell="L13" sqref="L13"/>
    </sheetView>
  </sheetViews>
  <sheetFormatPr defaultColWidth="11.57421875" defaultRowHeight="12.75"/>
  <cols>
    <col min="1" max="1" width="42.7109375" style="0" bestFit="1" customWidth="1"/>
    <col min="2" max="2" width="18.140625" style="0" bestFit="1" customWidth="1"/>
    <col min="3" max="3" width="23.421875" style="0" customWidth="1"/>
    <col min="4" max="4" width="9.00390625" style="0" bestFit="1" customWidth="1"/>
    <col min="5" max="5" width="15.710937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bestFit="1" customWidth="1"/>
    <col min="11" max="11" width="17.28125" style="0" customWidth="1"/>
    <col min="12" max="12" width="7.140625" style="0" customWidth="1"/>
  </cols>
  <sheetData>
    <row r="1" spans="1:12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3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5</v>
      </c>
      <c r="G5" s="39" t="s">
        <v>7</v>
      </c>
      <c r="H5" s="4" t="s">
        <v>3</v>
      </c>
      <c r="I5" s="4" t="s">
        <v>8</v>
      </c>
      <c r="J5" s="4" t="s">
        <v>5</v>
      </c>
      <c r="K5" s="4" t="s">
        <v>9</v>
      </c>
      <c r="L5" s="4" t="s">
        <v>5</v>
      </c>
    </row>
    <row r="6" spans="1:12" ht="15.75">
      <c r="A6" s="41" t="s">
        <v>10</v>
      </c>
      <c r="B6" s="42">
        <f>SUM(B7:B12)</f>
        <v>940568</v>
      </c>
      <c r="C6" s="42">
        <f>SUM(C7:C15)</f>
        <v>78098.24999999999</v>
      </c>
      <c r="D6" s="43">
        <f aca="true" t="shared" si="0" ref="D6:D12">C6/B6*100</f>
        <v>8.303307150572843</v>
      </c>
      <c r="E6" s="42">
        <f>SUM(E7:E15)</f>
        <v>330961.9</v>
      </c>
      <c r="F6" s="43">
        <f>(E6/B6)*100</f>
        <v>35.1874505617882</v>
      </c>
      <c r="G6" s="41" t="s">
        <v>11</v>
      </c>
      <c r="H6" s="42">
        <f>SUM(H7:H17)</f>
        <v>925699.78</v>
      </c>
      <c r="I6" s="42">
        <f>SUM(I7:I17)</f>
        <v>56697.33</v>
      </c>
      <c r="J6" s="43">
        <f>(I6/H6)*100</f>
        <v>6.124807548296058</v>
      </c>
      <c r="K6" s="42">
        <f>SUM(K7:K17)</f>
        <v>207359.80000000002</v>
      </c>
      <c r="L6" s="43">
        <f>(K6/H6)*100</f>
        <v>22.400329402692524</v>
      </c>
    </row>
    <row r="7" spans="1:12" ht="15.75">
      <c r="A7" s="34" t="s">
        <v>36</v>
      </c>
      <c r="B7" s="5">
        <v>133053</v>
      </c>
      <c r="C7" s="6">
        <f>12791.89+521.1</f>
        <v>13312.99</v>
      </c>
      <c r="D7" s="5">
        <f t="shared" si="0"/>
        <v>10.005779651717736</v>
      </c>
      <c r="E7" s="6">
        <f>73371.58+5954.71</f>
        <v>79326.29000000001</v>
      </c>
      <c r="F7" s="5">
        <f>(E7/B7)*100</f>
        <v>59.62006869443005</v>
      </c>
      <c r="G7" s="38" t="s">
        <v>12</v>
      </c>
      <c r="H7" s="5">
        <v>268516.89</v>
      </c>
      <c r="I7" s="6">
        <v>20151.38</v>
      </c>
      <c r="J7" s="5">
        <f>(I7/H7)*100</f>
        <v>7.504697376764642</v>
      </c>
      <c r="K7" s="6">
        <v>79265.78</v>
      </c>
      <c r="L7" s="5">
        <f aca="true" t="shared" si="1" ref="L7:L15">(K7/H7)*100</f>
        <v>29.519848825896943</v>
      </c>
    </row>
    <row r="8" spans="1:12" ht="15.75">
      <c r="A8" s="34" t="s">
        <v>13</v>
      </c>
      <c r="B8" s="5">
        <v>39300</v>
      </c>
      <c r="C8" s="6">
        <f>2070.84+198.59</f>
        <v>2269.4300000000003</v>
      </c>
      <c r="D8" s="5">
        <f t="shared" si="0"/>
        <v>5.774631043256998</v>
      </c>
      <c r="E8" s="6">
        <f>8964.78+1034.08</f>
        <v>9998.86</v>
      </c>
      <c r="F8" s="5">
        <f>(E8/B8)*100</f>
        <v>25.442391857506365</v>
      </c>
      <c r="G8" s="38" t="s">
        <v>33</v>
      </c>
      <c r="H8" s="7">
        <v>88697.44</v>
      </c>
      <c r="I8" s="8">
        <v>6246.94</v>
      </c>
      <c r="J8" s="5">
        <f aca="true" t="shared" si="2" ref="J8:J13">(I8/H8)*100</f>
        <v>7.042976663137064</v>
      </c>
      <c r="K8" s="6">
        <v>24572.41</v>
      </c>
      <c r="L8" s="5">
        <f>(K8/H8)*100</f>
        <v>27.703629326844155</v>
      </c>
    </row>
    <row r="9" spans="1:12" ht="15.75">
      <c r="A9" s="34" t="s">
        <v>37</v>
      </c>
      <c r="B9" s="5">
        <v>1200</v>
      </c>
      <c r="C9" s="6">
        <v>361.56</v>
      </c>
      <c r="D9" s="32">
        <f t="shared" si="0"/>
        <v>30.130000000000003</v>
      </c>
      <c r="E9" s="6">
        <v>662.86</v>
      </c>
      <c r="F9" s="5">
        <f>E9/B9*100</f>
        <v>55.23833333333334</v>
      </c>
      <c r="G9" s="38" t="s">
        <v>15</v>
      </c>
      <c r="H9" s="5">
        <v>44861.96</v>
      </c>
      <c r="I9" s="6">
        <v>1800</v>
      </c>
      <c r="J9" s="5">
        <f>(I9/H9)*100</f>
        <v>4.012307977627371</v>
      </c>
      <c r="K9" s="6">
        <v>7200</v>
      </c>
      <c r="L9" s="5">
        <f t="shared" si="1"/>
        <v>16.049231910509484</v>
      </c>
    </row>
    <row r="10" spans="1:12" ht="15.75">
      <c r="A10" s="34" t="s">
        <v>14</v>
      </c>
      <c r="B10" s="5">
        <v>448625</v>
      </c>
      <c r="C10" s="6">
        <v>34285.52</v>
      </c>
      <c r="D10" s="5">
        <f t="shared" si="0"/>
        <v>7.642356088046808</v>
      </c>
      <c r="E10" s="6">
        <v>115471.87</v>
      </c>
      <c r="F10" s="5">
        <f>E10/B10*100</f>
        <v>25.739062691557535</v>
      </c>
      <c r="G10" s="38" t="s">
        <v>29</v>
      </c>
      <c r="H10" s="5">
        <v>36907.41</v>
      </c>
      <c r="I10" s="6">
        <v>0</v>
      </c>
      <c r="J10" s="5">
        <f t="shared" si="2"/>
        <v>0</v>
      </c>
      <c r="K10" s="6">
        <v>2252.4</v>
      </c>
      <c r="L10" s="5">
        <f t="shared" si="1"/>
        <v>6.102839511090049</v>
      </c>
    </row>
    <row r="11" spans="1:12" ht="15.75">
      <c r="A11" s="34" t="s">
        <v>27</v>
      </c>
      <c r="B11" s="5">
        <v>33820</v>
      </c>
      <c r="C11" s="6">
        <v>3478.54</v>
      </c>
      <c r="D11" s="5">
        <f>C11/B11*100</f>
        <v>10.285452395032525</v>
      </c>
      <c r="E11" s="6">
        <v>12984.91</v>
      </c>
      <c r="F11" s="5">
        <f>(E11/B11)*100</f>
        <v>38.39417504435245</v>
      </c>
      <c r="G11" s="38" t="s">
        <v>30</v>
      </c>
      <c r="H11" s="10">
        <v>35500</v>
      </c>
      <c r="I11" s="11">
        <v>0</v>
      </c>
      <c r="J11" s="5">
        <f>(I11/H11)*100</f>
        <v>0</v>
      </c>
      <c r="K11" s="6">
        <v>500</v>
      </c>
      <c r="L11" s="5">
        <f>(K11/H11)*100</f>
        <v>1.4084507042253522</v>
      </c>
    </row>
    <row r="12" spans="1:12" ht="15.75">
      <c r="A12" s="34" t="s">
        <v>38</v>
      </c>
      <c r="B12" s="5">
        <v>284570</v>
      </c>
      <c r="C12" s="6">
        <v>23714.17</v>
      </c>
      <c r="D12" s="5">
        <f t="shared" si="0"/>
        <v>8.333334504691289</v>
      </c>
      <c r="E12" s="9">
        <v>110231.41</v>
      </c>
      <c r="F12" s="5">
        <f>(E12/B12)*100</f>
        <v>38.73613170748849</v>
      </c>
      <c r="G12" s="38" t="s">
        <v>32</v>
      </c>
      <c r="H12" s="10">
        <v>124054.79</v>
      </c>
      <c r="I12" s="11">
        <v>9476.75</v>
      </c>
      <c r="J12" s="5">
        <f t="shared" si="2"/>
        <v>7.639164920596779</v>
      </c>
      <c r="K12" s="6">
        <v>30418.86</v>
      </c>
      <c r="L12" s="5">
        <f t="shared" si="1"/>
        <v>24.52050420624629</v>
      </c>
    </row>
    <row r="13" spans="1:12" ht="15.75">
      <c r="A13" s="34" t="s">
        <v>44</v>
      </c>
      <c r="B13" s="5">
        <v>0</v>
      </c>
      <c r="C13" s="6">
        <v>676.04</v>
      </c>
      <c r="D13" s="5">
        <v>100</v>
      </c>
      <c r="E13" s="6">
        <v>2285.7</v>
      </c>
      <c r="F13" s="5">
        <v>100</v>
      </c>
      <c r="G13" s="38" t="s">
        <v>31</v>
      </c>
      <c r="H13" s="5">
        <v>222673.32</v>
      </c>
      <c r="I13" s="6">
        <v>10948.2</v>
      </c>
      <c r="J13" s="5">
        <f t="shared" si="2"/>
        <v>4.916709374971371</v>
      </c>
      <c r="K13" s="6">
        <v>31839.64</v>
      </c>
      <c r="L13" s="5">
        <f>(K13/H13)*100</f>
        <v>14.298812269022621</v>
      </c>
    </row>
    <row r="14" spans="1:12" ht="15.75">
      <c r="A14" s="34"/>
      <c r="B14" s="5"/>
      <c r="C14" s="6"/>
      <c r="D14" s="5"/>
      <c r="E14" s="6"/>
      <c r="F14" s="6"/>
      <c r="G14" s="38" t="s">
        <v>39</v>
      </c>
      <c r="H14" s="5">
        <v>33442.19</v>
      </c>
      <c r="I14" s="6">
        <v>2820.27</v>
      </c>
      <c r="J14" s="5">
        <f>(I14/H14)*100</f>
        <v>8.433269471885662</v>
      </c>
      <c r="K14" s="6">
        <v>10290.77</v>
      </c>
      <c r="L14" s="5">
        <f t="shared" si="1"/>
        <v>30.771818472414637</v>
      </c>
    </row>
    <row r="15" spans="1:12" ht="15.75">
      <c r="A15" s="35"/>
      <c r="B15" s="5"/>
      <c r="C15" s="6"/>
      <c r="D15" s="5"/>
      <c r="E15" s="6"/>
      <c r="F15" s="6"/>
      <c r="G15" s="38" t="s">
        <v>35</v>
      </c>
      <c r="H15" s="5">
        <v>71045.78</v>
      </c>
      <c r="I15" s="6">
        <v>5253.79</v>
      </c>
      <c r="J15" s="5">
        <f>(I15/H15)*100</f>
        <v>7.394936053907776</v>
      </c>
      <c r="K15" s="6">
        <v>21019.94</v>
      </c>
      <c r="L15" s="5">
        <f t="shared" si="1"/>
        <v>29.58647227182248</v>
      </c>
    </row>
    <row r="16" spans="1:12" ht="15.75">
      <c r="A16" s="41" t="s">
        <v>16</v>
      </c>
      <c r="B16" s="44">
        <f>B17</f>
        <v>459841</v>
      </c>
      <c r="C16" s="42">
        <v>0</v>
      </c>
      <c r="D16" s="43">
        <v>0</v>
      </c>
      <c r="E16" s="42">
        <v>0</v>
      </c>
      <c r="F16" s="42">
        <v>0</v>
      </c>
      <c r="G16" s="37"/>
      <c r="H16" s="5"/>
      <c r="I16" s="6"/>
      <c r="J16" s="5"/>
      <c r="K16" s="6"/>
      <c r="L16" s="5"/>
    </row>
    <row r="17" spans="1:12" ht="15.75">
      <c r="A17" s="34" t="s">
        <v>28</v>
      </c>
      <c r="B17" s="5">
        <v>459841</v>
      </c>
      <c r="C17" s="9">
        <v>0</v>
      </c>
      <c r="D17" s="5">
        <f>C17/B17*100</f>
        <v>0</v>
      </c>
      <c r="E17" s="6">
        <v>0</v>
      </c>
      <c r="F17" s="6">
        <v>0</v>
      </c>
      <c r="G17" s="37"/>
      <c r="H17" s="5"/>
      <c r="I17" s="6"/>
      <c r="J17" s="5"/>
      <c r="K17" s="6"/>
      <c r="L17" s="5"/>
    </row>
    <row r="18" spans="1:12" ht="15.75">
      <c r="A18" s="35"/>
      <c r="B18" s="5"/>
      <c r="C18" s="6"/>
      <c r="D18" s="5"/>
      <c r="E18" s="6"/>
      <c r="F18" s="6"/>
      <c r="G18" s="38"/>
      <c r="H18" s="5"/>
      <c r="I18" s="6"/>
      <c r="J18" s="6"/>
      <c r="K18" s="6"/>
      <c r="L18" s="5"/>
    </row>
    <row r="19" spans="1:12" ht="15.75">
      <c r="A19" s="34"/>
      <c r="B19" s="6"/>
      <c r="C19" s="6"/>
      <c r="D19" s="5"/>
      <c r="E19" s="6"/>
      <c r="F19" s="6"/>
      <c r="G19" s="41" t="s">
        <v>17</v>
      </c>
      <c r="H19" s="42">
        <f>H20+H21</f>
        <v>459841</v>
      </c>
      <c r="I19" s="42">
        <f>I20+I21</f>
        <v>0</v>
      </c>
      <c r="J19" s="43">
        <f>(I19/H19)*100</f>
        <v>0</v>
      </c>
      <c r="K19" s="42">
        <f>K20+K21</f>
        <v>0</v>
      </c>
      <c r="L19" s="43">
        <f>(K19/H19)*100</f>
        <v>0</v>
      </c>
    </row>
    <row r="20" spans="1:12" ht="15.75">
      <c r="A20" s="36"/>
      <c r="B20" s="13"/>
      <c r="C20" s="14"/>
      <c r="D20" s="5"/>
      <c r="E20" s="6"/>
      <c r="F20" s="5"/>
      <c r="G20" s="38" t="s">
        <v>18</v>
      </c>
      <c r="H20" s="5">
        <v>8000</v>
      </c>
      <c r="I20" s="6">
        <v>0</v>
      </c>
      <c r="J20" s="5">
        <v>0</v>
      </c>
      <c r="K20" s="6">
        <v>0</v>
      </c>
      <c r="L20" s="5">
        <v>0</v>
      </c>
    </row>
    <row r="21" spans="1:12" ht="15.75">
      <c r="A21" s="35"/>
      <c r="B21" s="15"/>
      <c r="C21" s="8"/>
      <c r="D21" s="5"/>
      <c r="E21" s="6"/>
      <c r="F21" s="5"/>
      <c r="G21" s="40" t="s">
        <v>34</v>
      </c>
      <c r="H21" s="5">
        <v>451841</v>
      </c>
      <c r="I21" s="6">
        <v>0</v>
      </c>
      <c r="J21" s="5">
        <f>(I21/H21)*100</f>
        <v>0</v>
      </c>
      <c r="K21" s="6">
        <v>0</v>
      </c>
      <c r="L21" s="5">
        <f>(K21/H21)*100</f>
        <v>0</v>
      </c>
    </row>
    <row r="22" spans="1:12" ht="15.75">
      <c r="A22" s="35"/>
      <c r="B22" s="15"/>
      <c r="C22" s="8"/>
      <c r="D22" s="5"/>
      <c r="E22" s="6"/>
      <c r="F22" s="5"/>
      <c r="G22" s="41" t="s">
        <v>43</v>
      </c>
      <c r="H22" s="42">
        <v>14868.22</v>
      </c>
      <c r="I22" s="42">
        <v>0</v>
      </c>
      <c r="J22" s="43">
        <v>0</v>
      </c>
      <c r="K22" s="42">
        <v>0</v>
      </c>
      <c r="L22" s="43">
        <v>0</v>
      </c>
    </row>
    <row r="23" spans="1:12" ht="15.75">
      <c r="A23" s="41" t="s">
        <v>19</v>
      </c>
      <c r="B23" s="42">
        <f>B6+B16</f>
        <v>1400409</v>
      </c>
      <c r="C23" s="42">
        <f>C6+C16</f>
        <v>78098.24999999999</v>
      </c>
      <c r="D23" s="43">
        <f>C23/B23*100</f>
        <v>5.576817201260488</v>
      </c>
      <c r="E23" s="42">
        <f>E6+E16</f>
        <v>330961.9</v>
      </c>
      <c r="F23" s="42">
        <f>(E23/B23)*100</f>
        <v>23.633231434530913</v>
      </c>
      <c r="G23" s="41" t="s">
        <v>20</v>
      </c>
      <c r="H23" s="42">
        <f>H6+H19+H22</f>
        <v>1400409</v>
      </c>
      <c r="I23" s="42">
        <f>I6+I19+I22</f>
        <v>56697.33</v>
      </c>
      <c r="J23" s="43">
        <f>(I23/H23)*100</f>
        <v>4.048626508398618</v>
      </c>
      <c r="K23" s="42">
        <f>K6+K19+K22</f>
        <v>207359.80000000002</v>
      </c>
      <c r="L23" s="43">
        <f>(K23/H23)*100</f>
        <v>14.807088500573762</v>
      </c>
    </row>
    <row r="24" spans="1:12" ht="15.75">
      <c r="A24" s="37"/>
      <c r="B24" s="5"/>
      <c r="C24" s="6"/>
      <c r="D24" s="6"/>
      <c r="E24" s="6"/>
      <c r="F24" s="6"/>
      <c r="G24" s="35"/>
      <c r="H24" s="5">
        <f>B23-H23</f>
        <v>0</v>
      </c>
      <c r="I24" s="6"/>
      <c r="J24" s="5"/>
      <c r="K24" s="6"/>
      <c r="L24" s="6"/>
    </row>
    <row r="25" spans="1:12" ht="15.75">
      <c r="A25" s="37"/>
      <c r="B25" s="16"/>
      <c r="C25" s="6"/>
      <c r="D25" s="5"/>
      <c r="E25" s="6"/>
      <c r="F25" s="5"/>
      <c r="G25" s="35"/>
      <c r="H25" s="5"/>
      <c r="I25" s="6"/>
      <c r="J25" s="5"/>
      <c r="K25" s="6"/>
      <c r="L25" s="6"/>
    </row>
    <row r="26" spans="1:12" ht="15.75">
      <c r="A26" s="38" t="s">
        <v>21</v>
      </c>
      <c r="B26" s="12"/>
      <c r="C26" s="17"/>
      <c r="D26" s="18"/>
      <c r="E26" s="18"/>
      <c r="F26" s="18"/>
      <c r="G26" s="34" t="s">
        <v>22</v>
      </c>
      <c r="H26" s="6"/>
      <c r="I26" s="19">
        <f>C23-I23</f>
        <v>21400.919999999984</v>
      </c>
      <c r="J26" s="19"/>
      <c r="K26" s="19">
        <f>E23-K23</f>
        <v>123602.1</v>
      </c>
      <c r="L26" s="6"/>
    </row>
    <row r="27" spans="1:12" ht="15.75">
      <c r="A27" s="37"/>
      <c r="B27" s="16"/>
      <c r="C27" s="12"/>
      <c r="D27" s="16"/>
      <c r="E27" s="12"/>
      <c r="F27" s="16"/>
      <c r="G27" s="35"/>
      <c r="H27" s="5"/>
      <c r="I27" s="12"/>
      <c r="J27" s="16"/>
      <c r="K27" s="12"/>
      <c r="L27" s="12"/>
    </row>
    <row r="28" spans="1:12" ht="15.75">
      <c r="A28" s="45" t="s">
        <v>23</v>
      </c>
      <c r="B28" s="46"/>
      <c r="C28" s="47">
        <f>C23+C26</f>
        <v>78098.24999999999</v>
      </c>
      <c r="D28" s="47"/>
      <c r="E28" s="47">
        <f>E23+E26</f>
        <v>330961.9</v>
      </c>
      <c r="F28" s="47"/>
      <c r="G28" s="45" t="s">
        <v>23</v>
      </c>
      <c r="H28" s="47"/>
      <c r="I28" s="47">
        <f>I23+I26</f>
        <v>78098.24999999999</v>
      </c>
      <c r="J28" s="47"/>
      <c r="K28" s="47">
        <f>K23+K26</f>
        <v>330961.9</v>
      </c>
      <c r="L28" s="47"/>
    </row>
    <row r="29" spans="1:12" ht="15.75">
      <c r="A29" s="20"/>
      <c r="B29" s="21"/>
      <c r="C29" s="22"/>
      <c r="D29" s="22"/>
      <c r="E29" s="22"/>
      <c r="F29" s="22"/>
      <c r="G29" s="23"/>
      <c r="H29" s="23"/>
      <c r="I29" s="22"/>
      <c r="J29" s="22"/>
      <c r="K29" s="22"/>
      <c r="L29" s="24"/>
    </row>
    <row r="30" spans="1:12" ht="15.75">
      <c r="A30" s="20"/>
      <c r="B30" s="21"/>
      <c r="C30" s="22"/>
      <c r="D30" s="22"/>
      <c r="E30" s="22"/>
      <c r="F30" s="22"/>
      <c r="G30" s="23"/>
      <c r="H30" s="23"/>
      <c r="I30" s="22"/>
      <c r="J30" s="22"/>
      <c r="K30" s="22"/>
      <c r="L30" s="24"/>
    </row>
    <row r="31" spans="1:12" ht="15.75">
      <c r="A31" s="53" t="s">
        <v>40</v>
      </c>
      <c r="B31" s="53"/>
      <c r="C31" s="49" t="s">
        <v>41</v>
      </c>
      <c r="D31" s="49"/>
      <c r="E31" s="49"/>
      <c r="F31" s="49"/>
      <c r="G31" s="49"/>
      <c r="H31" s="49" t="s">
        <v>24</v>
      </c>
      <c r="I31" s="49"/>
      <c r="J31" s="49"/>
      <c r="K31" s="49"/>
      <c r="L31" s="24"/>
    </row>
    <row r="32" spans="1:12" ht="15.75">
      <c r="A32" s="48" t="s">
        <v>25</v>
      </c>
      <c r="B32" s="48"/>
      <c r="C32" s="49" t="s">
        <v>26</v>
      </c>
      <c r="D32" s="49"/>
      <c r="E32" s="49"/>
      <c r="F32" s="49"/>
      <c r="G32" s="49"/>
      <c r="H32" s="49" t="s">
        <v>42</v>
      </c>
      <c r="I32" s="49"/>
      <c r="J32" s="49"/>
      <c r="K32" s="49"/>
      <c r="L32" s="25"/>
    </row>
    <row r="33" spans="1:12" ht="15.75">
      <c r="A33" s="26"/>
      <c r="B33" s="27"/>
      <c r="C33" s="28"/>
      <c r="D33" s="28"/>
      <c r="E33" s="28"/>
      <c r="F33" s="28"/>
      <c r="G33" s="28"/>
      <c r="H33" s="29"/>
      <c r="I33" s="30"/>
      <c r="J33" s="30"/>
      <c r="K33" s="30"/>
      <c r="L33" s="31"/>
    </row>
  </sheetData>
  <sheetProtection selectLockedCells="1" selectUnlockedCells="1"/>
  <mergeCells count="9">
    <mergeCell ref="A32:B32"/>
    <mergeCell ref="C32:G32"/>
    <mergeCell ref="H32:K32"/>
    <mergeCell ref="A1:L1"/>
    <mergeCell ref="A2:L2"/>
    <mergeCell ref="A3:L3"/>
    <mergeCell ref="A31:B31"/>
    <mergeCell ref="C31:G31"/>
    <mergeCell ref="H31:K31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Deive</cp:lastModifiedBy>
  <cp:lastPrinted>2014-12-10T11:15:15Z</cp:lastPrinted>
  <dcterms:created xsi:type="dcterms:W3CDTF">2013-03-14T14:37:31Z</dcterms:created>
  <dcterms:modified xsi:type="dcterms:W3CDTF">2015-08-31T19:53:22Z</dcterms:modified>
  <cp:category/>
  <cp:version/>
  <cp:contentType/>
  <cp:contentStatus/>
</cp:coreProperties>
</file>